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TS_file_management\STS_hydro-environnement\Documentation\Documentation Technique\"/>
    </mc:Choice>
  </mc:AlternateContent>
  <xr:revisionPtr revIDLastSave="0" documentId="13_ncr:1_{EB98F320-A96F-40BA-854E-C7BDE70C24EC}" xr6:coauthVersionLast="47" xr6:coauthVersionMax="47" xr10:uidLastSave="{00000000-0000-0000-0000-000000000000}"/>
  <bookViews>
    <workbookView xWindow="57480" yWindow="-120" windowWidth="38640" windowHeight="21120" xr2:uid="{9A13D2A3-2209-4E23-B1D2-EA3C8E00EF5B}"/>
  </bookViews>
  <sheets>
    <sheet name="Template" sheetId="3" r:id="rId1"/>
    <sheet name="Exemple Mwingi" sheetId="4" r:id="rId2"/>
    <sheet name="Exemple Vutembo" sheetId="5" r:id="rId3"/>
    <sheet name="Exemple Mihake" sheetId="6" r:id="rId4"/>
    <sheet name="Exemple Graben" sheetId="7" r:id="rId5"/>
  </sheets>
  <definedNames>
    <definedName name="cable" localSheetId="4">'Exemple Graben'!$N$5:$N$7</definedName>
    <definedName name="cable" localSheetId="3">'Exemple Mihake'!$N$5:$N$7</definedName>
    <definedName name="cable" localSheetId="1">'Exemple Mwingi'!$N$5:$N$7</definedName>
    <definedName name="cable" localSheetId="2">'Exemple Vutembo'!$N$5:$N$7</definedName>
    <definedName name="cable">Template!$N$5:$N$7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6" i="3" l="1"/>
  <c r="H17" i="3"/>
  <c r="H18" i="3"/>
  <c r="H19" i="3"/>
  <c r="H20" i="3"/>
  <c r="H21" i="3"/>
  <c r="H22" i="3"/>
  <c r="H23" i="3"/>
  <c r="G16" i="7"/>
  <c r="H15" i="7"/>
  <c r="H14" i="7"/>
  <c r="H13" i="7"/>
  <c r="H12" i="7"/>
  <c r="H11" i="7"/>
  <c r="H10" i="7"/>
  <c r="H9" i="7"/>
  <c r="F9" i="7"/>
  <c r="I9" i="7" s="1"/>
  <c r="J9" i="7" s="1"/>
  <c r="E10" i="7" s="1"/>
  <c r="G16" i="6"/>
  <c r="H15" i="6"/>
  <c r="H14" i="6"/>
  <c r="H13" i="6"/>
  <c r="H12" i="6"/>
  <c r="H11" i="6"/>
  <c r="H10" i="6"/>
  <c r="H9" i="6"/>
  <c r="F9" i="6"/>
  <c r="I9" i="6" s="1"/>
  <c r="J9" i="6" s="1"/>
  <c r="E10" i="6" s="1"/>
  <c r="G16" i="5"/>
  <c r="H15" i="5"/>
  <c r="H14" i="5"/>
  <c r="H13" i="5"/>
  <c r="H12" i="5"/>
  <c r="H11" i="5"/>
  <c r="H10" i="5"/>
  <c r="H9" i="5"/>
  <c r="F9" i="5"/>
  <c r="I9" i="5" s="1"/>
  <c r="J9" i="5" s="1"/>
  <c r="E10" i="5" s="1"/>
  <c r="G16" i="4"/>
  <c r="H15" i="4"/>
  <c r="H14" i="4"/>
  <c r="H13" i="4"/>
  <c r="H12" i="4"/>
  <c r="H11" i="4"/>
  <c r="H10" i="4"/>
  <c r="H9" i="4"/>
  <c r="F9" i="4"/>
  <c r="I9" i="4" s="1"/>
  <c r="J9" i="4" s="1"/>
  <c r="E10" i="4" s="1"/>
  <c r="G24" i="3"/>
  <c r="H10" i="3"/>
  <c r="H11" i="3"/>
  <c r="H12" i="3"/>
  <c r="H13" i="3"/>
  <c r="H14" i="3"/>
  <c r="H15" i="3"/>
  <c r="H9" i="3"/>
  <c r="F9" i="3"/>
  <c r="F10" i="7" l="1"/>
  <c r="I10" i="7" s="1"/>
  <c r="J10" i="7" s="1"/>
  <c r="E11" i="7" s="1"/>
  <c r="F10" i="6"/>
  <c r="I10" i="6" s="1"/>
  <c r="J10" i="6" s="1"/>
  <c r="E11" i="6" s="1"/>
  <c r="F10" i="5"/>
  <c r="I10" i="5" s="1"/>
  <c r="J10" i="5" s="1"/>
  <c r="E11" i="5" s="1"/>
  <c r="F10" i="4"/>
  <c r="I10" i="4" s="1"/>
  <c r="J10" i="4" s="1"/>
  <c r="E11" i="4" s="1"/>
  <c r="I9" i="3"/>
  <c r="J9" i="3" s="1"/>
  <c r="E10" i="3" s="1"/>
  <c r="F10" i="3" s="1"/>
  <c r="I10" i="3" s="1"/>
  <c r="F11" i="7" l="1"/>
  <c r="I11" i="7" s="1"/>
  <c r="J11" i="7" s="1"/>
  <c r="E12" i="7" s="1"/>
  <c r="F11" i="6"/>
  <c r="I11" i="6" s="1"/>
  <c r="J11" i="6" s="1"/>
  <c r="E12" i="6" s="1"/>
  <c r="F11" i="5"/>
  <c r="I11" i="5" s="1"/>
  <c r="J11" i="5" s="1"/>
  <c r="E12" i="5" s="1"/>
  <c r="F11" i="4"/>
  <c r="I11" i="4" s="1"/>
  <c r="J11" i="4" s="1"/>
  <c r="E12" i="4" s="1"/>
  <c r="J10" i="3"/>
  <c r="E11" i="3" s="1"/>
  <c r="F11" i="3" s="1"/>
  <c r="I11" i="3" s="1"/>
  <c r="F12" i="7" l="1"/>
  <c r="I12" i="7" s="1"/>
  <c r="J12" i="7" s="1"/>
  <c r="E13" i="7" s="1"/>
  <c r="F12" i="6"/>
  <c r="I12" i="6" s="1"/>
  <c r="J12" i="6" s="1"/>
  <c r="E13" i="6" s="1"/>
  <c r="F12" i="5"/>
  <c r="I12" i="5" s="1"/>
  <c r="J12" i="5" s="1"/>
  <c r="E13" i="5" s="1"/>
  <c r="F12" i="4"/>
  <c r="I12" i="4" s="1"/>
  <c r="J12" i="4" s="1"/>
  <c r="E13" i="4" s="1"/>
  <c r="J11" i="3"/>
  <c r="E12" i="3" s="1"/>
  <c r="F13" i="7" l="1"/>
  <c r="I13" i="7" s="1"/>
  <c r="J13" i="7" s="1"/>
  <c r="E14" i="7" s="1"/>
  <c r="F13" i="6"/>
  <c r="I13" i="6" s="1"/>
  <c r="J13" i="6" s="1"/>
  <c r="E14" i="6" s="1"/>
  <c r="F13" i="5"/>
  <c r="I13" i="5" s="1"/>
  <c r="J13" i="5" s="1"/>
  <c r="E14" i="5" s="1"/>
  <c r="F13" i="4"/>
  <c r="I13" i="4" s="1"/>
  <c r="J13" i="4" s="1"/>
  <c r="E14" i="4" s="1"/>
  <c r="F12" i="3"/>
  <c r="I12" i="3" s="1"/>
  <c r="J12" i="3" s="1"/>
  <c r="E13" i="3" s="1"/>
  <c r="F14" i="7" l="1"/>
  <c r="I14" i="7" s="1"/>
  <c r="J14" i="7" s="1"/>
  <c r="E15" i="7" s="1"/>
  <c r="F14" i="6"/>
  <c r="I14" i="6" s="1"/>
  <c r="J14" i="6" s="1"/>
  <c r="E15" i="6" s="1"/>
  <c r="F14" i="5"/>
  <c r="I14" i="5" s="1"/>
  <c r="J14" i="5" s="1"/>
  <c r="E15" i="5" s="1"/>
  <c r="F14" i="4"/>
  <c r="I14" i="4" s="1"/>
  <c r="J14" i="4" s="1"/>
  <c r="E15" i="4" s="1"/>
  <c r="F13" i="3"/>
  <c r="I13" i="3" s="1"/>
  <c r="J13" i="3" s="1"/>
  <c r="E14" i="3" s="1"/>
  <c r="F15" i="7" l="1"/>
  <c r="I15" i="7" s="1"/>
  <c r="J15" i="7" s="1"/>
  <c r="F15" i="6"/>
  <c r="I15" i="6" s="1"/>
  <c r="J15" i="6" s="1"/>
  <c r="F15" i="5"/>
  <c r="I15" i="5" s="1"/>
  <c r="J15" i="5" s="1"/>
  <c r="F15" i="4"/>
  <c r="I15" i="4" s="1"/>
  <c r="J15" i="4" s="1"/>
  <c r="F14" i="3"/>
  <c r="I14" i="3" s="1"/>
  <c r="J14" i="3" s="1"/>
  <c r="E15" i="3" s="1"/>
  <c r="F15" i="3" l="1"/>
  <c r="I15" i="3" s="1"/>
  <c r="J15" i="3" s="1"/>
  <c r="E16" i="3" s="1"/>
  <c r="F16" i="3" s="1"/>
  <c r="I16" i="3" s="1"/>
  <c r="J16" i="3" s="1"/>
  <c r="E17" i="3" s="1"/>
  <c r="F17" i="3" s="1"/>
  <c r="I17" i="3" s="1"/>
  <c r="J17" i="3" s="1"/>
  <c r="E18" i="3" s="1"/>
  <c r="F18" i="3" s="1"/>
  <c r="I18" i="3" s="1"/>
  <c r="J18" i="3" s="1"/>
  <c r="E19" i="3" s="1"/>
  <c r="F19" i="3" s="1"/>
  <c r="I19" i="3" s="1"/>
  <c r="J19" i="3" s="1"/>
  <c r="E20" i="3" s="1"/>
  <c r="F20" i="3" s="1"/>
  <c r="I20" i="3" s="1"/>
  <c r="J20" i="3" s="1"/>
  <c r="E21" i="3" s="1"/>
  <c r="F21" i="3" s="1"/>
  <c r="I21" i="3" s="1"/>
  <c r="J21" i="3" s="1"/>
  <c r="E22" i="3" s="1"/>
  <c r="F22" i="3" s="1"/>
  <c r="I22" i="3" s="1"/>
  <c r="J22" i="3" s="1"/>
  <c r="E23" i="3" s="1"/>
  <c r="F23" i="3" s="1"/>
  <c r="I23" i="3" s="1"/>
  <c r="J23" i="3" s="1"/>
</calcChain>
</file>

<file path=xl/sharedStrings.xml><?xml version="1.0" encoding="utf-8"?>
<sst xmlns="http://schemas.openxmlformats.org/spreadsheetml/2006/main" count="131" uniqueCount="22">
  <si>
    <t>Item</t>
  </si>
  <si>
    <t xml:space="preserve">Cable </t>
  </si>
  <si>
    <t>Courant Max [A]</t>
  </si>
  <si>
    <t>3x70mm²</t>
  </si>
  <si>
    <t>3x35mm²</t>
  </si>
  <si>
    <t>4x16mm²</t>
  </si>
  <si>
    <t>Pertes [V/Axkm]</t>
  </si>
  <si>
    <t>CALCUL DES CHUTES DE TENSION</t>
  </si>
  <si>
    <t>Cable</t>
  </si>
  <si>
    <t>Puissance à transiter [kW]</t>
  </si>
  <si>
    <t>Cos Phi [/]</t>
  </si>
  <si>
    <t>Courant [A]</t>
  </si>
  <si>
    <t>Longueur [km]</t>
  </si>
  <si>
    <t>Tension bout de ligne [V]</t>
  </si>
  <si>
    <r>
      <rPr>
        <b/>
        <sz val="11"/>
        <color theme="1"/>
        <rFont val="Symbol"/>
        <family val="1"/>
        <charset val="2"/>
      </rPr>
      <t>D</t>
    </r>
    <r>
      <rPr>
        <b/>
        <sz val="11"/>
        <color theme="1"/>
        <rFont val="Calibri"/>
        <family val="2"/>
      </rPr>
      <t xml:space="preserve">U [V] </t>
    </r>
  </si>
  <si>
    <t>CARACTERISTIQUES CABLES ALU TORSADE</t>
  </si>
  <si>
    <t>Tension début de ligne [V]</t>
  </si>
  <si>
    <t>*Seules les cases en blanc son à modifier. Les cellules remplies en gris ne sont pas à toucher!</t>
  </si>
  <si>
    <t>Conclusion: Ici on est un peu en dessous de 380V soit 378 V en bout de ligne. On verra si besoin d'augmenter la tension en début de cabine à 415V au lieu de 410V</t>
  </si>
  <si>
    <t>Conclusion: La tension en bout de ligne est bonne car proche de 380V</t>
  </si>
  <si>
    <t>A mon avis, ici on aurait pu réduire à 300m de 3x70² au lieu de 409 prévus dans le devis</t>
  </si>
  <si>
    <t>Les puissances à transiter par section sont à estimer en fonction des clients du quartier et des sous-départs qui sont prévus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</si>
</sst>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0.000"/>
  </numFmts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Symbol"/>
      <family val="1"/>
      <charset val="2"/>
    </font>
    <font>
      <b/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1"/>
      <charset val="2"/>
    </font>
    <font>
      <b/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1"/>
      <color rgb="FF00B05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2" borderId="1" xfId="0" applyFill="1" applyBorder="1"/>
    <xf numFmtId="0" fontId="1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0" fillId="4" borderId="1" xfId="0" applyFill="1" applyBorder="1"/>
    <xf numFmtId="0" fontId="1" fillId="3" borderId="1" xfId="0" applyFont="1" applyFill="1" applyBorder="1"/>
    <xf numFmtId="0" fontId="1" fillId="2" borderId="1" xfId="0" applyFont="1" applyFill="1" applyBorder="1" applyAlignment="1">
      <alignment horizont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2" fontId="0" fillId="5" borderId="1" xfId="0" applyNumberFormat="1" applyFill="1" applyBorder="1"/>
    <xf numFmtId="2" fontId="0" fillId="4" borderId="1" xfId="0" applyNumberFormat="1" applyFill="1" applyBorder="1"/>
    <xf numFmtId="2" fontId="5" fillId="5" borderId="1" xfId="0" applyNumberFormat="1" applyFont="1" applyFill="1" applyBorder="1"/>
    <xf numFmtId="2" fontId="5" fillId="4" borderId="1" xfId="0" applyNumberFormat="1" applyFont="1" applyFill="1" applyBorder="1"/>
    <xf numFmtId="2" fontId="10" fillId="4" borderId="1" xfId="0" applyNumberFormat="1" applyFont="1" applyFill="1" applyBorder="1"/>
    <xf numFmtId="169" fontId="0" fillId="0" borderId="0" xfId="0" applyNumberFormat="1"/>
    <xf numFmtId="0" fontId="3" fillId="0" borderId="0" xfId="0" applyFont="1"/>
    <xf numFmtId="0" fontId="0" fillId="4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ACBA1-5CAD-41E0-AE13-EE78F5983829}">
  <dimension ref="B3:P28"/>
  <sheetViews>
    <sheetView tabSelected="1" workbookViewId="0">
      <selection activeCell="C3" sqref="C3"/>
    </sheetView>
  </sheetViews>
  <sheetFormatPr baseColWidth="10" defaultRowHeight="14.4"/>
  <cols>
    <col min="3" max="3" width="29.3671875" customWidth="1"/>
    <col min="4" max="4" width="22.3125" bestFit="1" customWidth="1"/>
    <col min="5" max="5" width="22.68359375" bestFit="1" customWidth="1"/>
    <col min="6" max="6" width="13.05078125" customWidth="1"/>
    <col min="7" max="7" width="21.62890625" bestFit="1" customWidth="1"/>
    <col min="8" max="8" width="14.41796875" bestFit="1" customWidth="1"/>
    <col min="9" max="9" width="11.15625" bestFit="1" customWidth="1"/>
    <col min="10" max="10" width="21.68359375" bestFit="1" customWidth="1"/>
    <col min="14" max="14" width="28.734375" customWidth="1"/>
    <col min="15" max="15" width="14.41796875" bestFit="1" customWidth="1"/>
    <col min="16" max="16" width="15.68359375" customWidth="1"/>
  </cols>
  <sheetData>
    <row r="3" spans="2:16" ht="15.6">
      <c r="M3" s="9" t="s">
        <v>15</v>
      </c>
    </row>
    <row r="4" spans="2:16" ht="18.3">
      <c r="B4" s="10" t="s">
        <v>7</v>
      </c>
      <c r="M4" s="8" t="s">
        <v>0</v>
      </c>
      <c r="N4" s="8" t="s">
        <v>1</v>
      </c>
      <c r="O4" s="8" t="s">
        <v>6</v>
      </c>
      <c r="P4" s="8" t="s">
        <v>2</v>
      </c>
    </row>
    <row r="5" spans="2:16">
      <c r="M5" s="19">
        <v>1</v>
      </c>
      <c r="N5" s="6" t="s">
        <v>3</v>
      </c>
      <c r="O5" s="6">
        <v>0.87</v>
      </c>
      <c r="P5" s="6">
        <v>213</v>
      </c>
    </row>
    <row r="6" spans="2:16">
      <c r="C6" s="3" t="s">
        <v>10</v>
      </c>
      <c r="D6" s="6">
        <v>0.9</v>
      </c>
      <c r="M6" s="19">
        <v>2</v>
      </c>
      <c r="N6" s="6" t="s">
        <v>4</v>
      </c>
      <c r="O6" s="6">
        <v>1.65</v>
      </c>
      <c r="P6" s="6">
        <v>138</v>
      </c>
    </row>
    <row r="7" spans="2:16">
      <c r="M7" s="19">
        <v>3</v>
      </c>
      <c r="N7" s="6" t="s">
        <v>5</v>
      </c>
      <c r="O7" s="6">
        <v>3.44</v>
      </c>
      <c r="P7" s="6">
        <v>83</v>
      </c>
    </row>
    <row r="8" spans="2:16" ht="14.7">
      <c r="B8" s="4" t="s">
        <v>0</v>
      </c>
      <c r="C8" s="4" t="s">
        <v>8</v>
      </c>
      <c r="D8" s="7" t="s">
        <v>9</v>
      </c>
      <c r="E8" s="4" t="s">
        <v>16</v>
      </c>
      <c r="F8" s="4" t="s">
        <v>11</v>
      </c>
      <c r="G8" s="4" t="s">
        <v>12</v>
      </c>
      <c r="H8" s="4" t="s">
        <v>6</v>
      </c>
      <c r="I8" s="5" t="s">
        <v>14</v>
      </c>
      <c r="J8" s="4" t="s">
        <v>13</v>
      </c>
    </row>
    <row r="9" spans="2:16">
      <c r="B9" s="1">
        <v>1</v>
      </c>
      <c r="C9" s="2" t="s">
        <v>3</v>
      </c>
      <c r="D9" s="2">
        <v>10</v>
      </c>
      <c r="E9" s="12">
        <v>410</v>
      </c>
      <c r="F9" s="13">
        <f>+D9*1000/(E9*SQRT(3)*$D$6)</f>
        <v>15.646348758526443</v>
      </c>
      <c r="G9" s="2">
        <v>0.377</v>
      </c>
      <c r="H9" s="6">
        <f>IF(C9=$N$5,$O$5,IF(C9=$N$6,$O$6,IF(C9=$N$7,$O$7,"erreur")))</f>
        <v>0.87</v>
      </c>
      <c r="I9" s="13">
        <f>F9*G9*H9</f>
        <v>5.1318459293090877</v>
      </c>
      <c r="J9" s="13">
        <f>E9-I9</f>
        <v>404.86815407069093</v>
      </c>
    </row>
    <row r="10" spans="2:16">
      <c r="B10" s="1">
        <v>2</v>
      </c>
      <c r="C10" s="2" t="s">
        <v>4</v>
      </c>
      <c r="D10" s="2">
        <v>10</v>
      </c>
      <c r="E10" s="13">
        <f>J9</f>
        <v>404.86815407069093</v>
      </c>
      <c r="F10" s="13">
        <f>+D10*1000/(E10*SQRT(3)*$D$6)</f>
        <v>15.844671719662514</v>
      </c>
      <c r="G10" s="2">
        <v>0.81499999999999995</v>
      </c>
      <c r="H10" s="6">
        <f t="shared" ref="H10:H15" si="0">IF(C10=$N$5,$O$5,IF(C10=$N$6,$O$6,IF(C10=$N$7,$O$7,"erreur")))</f>
        <v>1.65</v>
      </c>
      <c r="I10" s="13">
        <f t="shared" ref="I10:I15" si="1">F10*G10*H10</f>
        <v>21.307122295016164</v>
      </c>
      <c r="J10" s="13">
        <f t="shared" ref="J10:J15" si="2">E10-I10</f>
        <v>383.56103177567479</v>
      </c>
    </row>
    <row r="11" spans="2:16">
      <c r="B11" s="1">
        <v>3</v>
      </c>
      <c r="C11" s="2" t="s">
        <v>5</v>
      </c>
      <c r="D11" s="2">
        <v>10</v>
      </c>
      <c r="E11" s="13">
        <f t="shared" ref="E11:E15" si="3">J10</f>
        <v>383.56103177567479</v>
      </c>
      <c r="F11" s="13">
        <f t="shared" ref="F11:F15" si="4">+D11*1000/(E11*SQRT(3)*$D$6)</f>
        <v>16.72485591484082</v>
      </c>
      <c r="G11" s="2">
        <v>0.02</v>
      </c>
      <c r="H11" s="6">
        <f t="shared" si="0"/>
        <v>3.44</v>
      </c>
      <c r="I11" s="13">
        <f t="shared" si="1"/>
        <v>1.1506700869410484</v>
      </c>
      <c r="J11" s="13">
        <f t="shared" si="2"/>
        <v>382.41036168873376</v>
      </c>
    </row>
    <row r="12" spans="2:16">
      <c r="B12" s="1">
        <v>4</v>
      </c>
      <c r="C12" s="2"/>
      <c r="D12" s="2"/>
      <c r="E12" s="13">
        <f t="shared" si="3"/>
        <v>382.41036168873376</v>
      </c>
      <c r="F12" s="13">
        <f t="shared" si="4"/>
        <v>0</v>
      </c>
      <c r="G12" s="2"/>
      <c r="H12" s="6" t="str">
        <f t="shared" si="0"/>
        <v>erreur</v>
      </c>
      <c r="I12" s="13" t="e">
        <f t="shared" si="1"/>
        <v>#VALUE!</v>
      </c>
      <c r="J12" s="13" t="e">
        <f t="shared" si="2"/>
        <v>#VALUE!</v>
      </c>
    </row>
    <row r="13" spans="2:16">
      <c r="B13" s="1">
        <v>5</v>
      </c>
      <c r="C13" s="2"/>
      <c r="D13" s="2"/>
      <c r="E13" s="13" t="e">
        <f t="shared" si="3"/>
        <v>#VALUE!</v>
      </c>
      <c r="F13" s="13" t="e">
        <f t="shared" si="4"/>
        <v>#VALUE!</v>
      </c>
      <c r="G13" s="2"/>
      <c r="H13" s="6" t="str">
        <f t="shared" si="0"/>
        <v>erreur</v>
      </c>
      <c r="I13" s="13" t="e">
        <f t="shared" si="1"/>
        <v>#VALUE!</v>
      </c>
      <c r="J13" s="13" t="e">
        <f t="shared" si="2"/>
        <v>#VALUE!</v>
      </c>
    </row>
    <row r="14" spans="2:16">
      <c r="B14" s="1">
        <v>6</v>
      </c>
      <c r="C14" s="2"/>
      <c r="D14" s="2"/>
      <c r="E14" s="13" t="e">
        <f t="shared" si="3"/>
        <v>#VALUE!</v>
      </c>
      <c r="F14" s="13" t="e">
        <f t="shared" si="4"/>
        <v>#VALUE!</v>
      </c>
      <c r="G14" s="2"/>
      <c r="H14" s="6" t="str">
        <f t="shared" si="0"/>
        <v>erreur</v>
      </c>
      <c r="I14" s="13" t="e">
        <f t="shared" si="1"/>
        <v>#VALUE!</v>
      </c>
      <c r="J14" s="13" t="e">
        <f t="shared" si="2"/>
        <v>#VALUE!</v>
      </c>
    </row>
    <row r="15" spans="2:16">
      <c r="B15" s="1">
        <v>7</v>
      </c>
      <c r="C15" s="2"/>
      <c r="D15" s="2"/>
      <c r="E15" s="13" t="e">
        <f t="shared" si="3"/>
        <v>#VALUE!</v>
      </c>
      <c r="F15" s="13" t="e">
        <f t="shared" si="4"/>
        <v>#VALUE!</v>
      </c>
      <c r="G15" s="2"/>
      <c r="H15" s="6" t="str">
        <f t="shared" si="0"/>
        <v>erreur</v>
      </c>
      <c r="I15" s="13" t="e">
        <f t="shared" si="1"/>
        <v>#VALUE!</v>
      </c>
      <c r="J15" s="13" t="e">
        <f t="shared" si="2"/>
        <v>#VALUE!</v>
      </c>
    </row>
    <row r="16" spans="2:16">
      <c r="B16" s="1">
        <v>8</v>
      </c>
      <c r="C16" s="2"/>
      <c r="D16" s="2"/>
      <c r="E16" s="13" t="e">
        <f t="shared" ref="E16:E23" si="5">J15</f>
        <v>#VALUE!</v>
      </c>
      <c r="F16" s="13" t="e">
        <f t="shared" ref="F16:F23" si="6">+D16*1000/(E16*SQRT(3)*$D$6)</f>
        <v>#VALUE!</v>
      </c>
      <c r="G16" s="2"/>
      <c r="H16" s="6" t="str">
        <f t="shared" ref="H16:H23" si="7">IF(C16=$N$5,$O$5,IF(C16=$N$6,$O$6,IF(C16=$N$7,$O$7,"erreur")))</f>
        <v>erreur</v>
      </c>
      <c r="I16" s="13" t="e">
        <f t="shared" ref="I16:I23" si="8">F16*G16*H16</f>
        <v>#VALUE!</v>
      </c>
      <c r="J16" s="13" t="e">
        <f t="shared" ref="J16:J23" si="9">E16-I16</f>
        <v>#VALUE!</v>
      </c>
    </row>
    <row r="17" spans="2:10">
      <c r="B17" s="1">
        <v>9</v>
      </c>
      <c r="C17" s="2"/>
      <c r="D17" s="2"/>
      <c r="E17" s="13" t="e">
        <f t="shared" si="5"/>
        <v>#VALUE!</v>
      </c>
      <c r="F17" s="13" t="e">
        <f t="shared" si="6"/>
        <v>#VALUE!</v>
      </c>
      <c r="G17" s="2"/>
      <c r="H17" s="6" t="str">
        <f t="shared" si="7"/>
        <v>erreur</v>
      </c>
      <c r="I17" s="13" t="e">
        <f t="shared" si="8"/>
        <v>#VALUE!</v>
      </c>
      <c r="J17" s="13" t="e">
        <f t="shared" si="9"/>
        <v>#VALUE!</v>
      </c>
    </row>
    <row r="18" spans="2:10">
      <c r="B18" s="1">
        <v>10</v>
      </c>
      <c r="C18" s="2"/>
      <c r="D18" s="2"/>
      <c r="E18" s="13" t="e">
        <f t="shared" si="5"/>
        <v>#VALUE!</v>
      </c>
      <c r="F18" s="13" t="e">
        <f t="shared" si="6"/>
        <v>#VALUE!</v>
      </c>
      <c r="G18" s="2"/>
      <c r="H18" s="6" t="str">
        <f t="shared" si="7"/>
        <v>erreur</v>
      </c>
      <c r="I18" s="13" t="e">
        <f t="shared" si="8"/>
        <v>#VALUE!</v>
      </c>
      <c r="J18" s="13" t="e">
        <f t="shared" si="9"/>
        <v>#VALUE!</v>
      </c>
    </row>
    <row r="19" spans="2:10">
      <c r="B19" s="1">
        <v>11</v>
      </c>
      <c r="C19" s="2"/>
      <c r="D19" s="2"/>
      <c r="E19" s="13" t="e">
        <f t="shared" si="5"/>
        <v>#VALUE!</v>
      </c>
      <c r="F19" s="13" t="e">
        <f t="shared" si="6"/>
        <v>#VALUE!</v>
      </c>
      <c r="G19" s="2"/>
      <c r="H19" s="6" t="str">
        <f t="shared" si="7"/>
        <v>erreur</v>
      </c>
      <c r="I19" s="13" t="e">
        <f t="shared" si="8"/>
        <v>#VALUE!</v>
      </c>
      <c r="J19" s="13" t="e">
        <f t="shared" si="9"/>
        <v>#VALUE!</v>
      </c>
    </row>
    <row r="20" spans="2:10">
      <c r="B20" s="1">
        <v>12</v>
      </c>
      <c r="C20" s="2"/>
      <c r="D20" s="2"/>
      <c r="E20" s="13" t="e">
        <f t="shared" si="5"/>
        <v>#VALUE!</v>
      </c>
      <c r="F20" s="13" t="e">
        <f t="shared" si="6"/>
        <v>#VALUE!</v>
      </c>
      <c r="G20" s="2"/>
      <c r="H20" s="6" t="str">
        <f t="shared" si="7"/>
        <v>erreur</v>
      </c>
      <c r="I20" s="13" t="e">
        <f t="shared" si="8"/>
        <v>#VALUE!</v>
      </c>
      <c r="J20" s="13" t="e">
        <f t="shared" si="9"/>
        <v>#VALUE!</v>
      </c>
    </row>
    <row r="21" spans="2:10">
      <c r="B21" s="1">
        <v>13</v>
      </c>
      <c r="C21" s="2"/>
      <c r="D21" s="2"/>
      <c r="E21" s="13" t="e">
        <f t="shared" si="5"/>
        <v>#VALUE!</v>
      </c>
      <c r="F21" s="13" t="e">
        <f t="shared" si="6"/>
        <v>#VALUE!</v>
      </c>
      <c r="G21" s="2"/>
      <c r="H21" s="6" t="str">
        <f t="shared" si="7"/>
        <v>erreur</v>
      </c>
      <c r="I21" s="13" t="e">
        <f t="shared" si="8"/>
        <v>#VALUE!</v>
      </c>
      <c r="J21" s="13" t="e">
        <f t="shared" si="9"/>
        <v>#VALUE!</v>
      </c>
    </row>
    <row r="22" spans="2:10">
      <c r="B22" s="1">
        <v>14</v>
      </c>
      <c r="C22" s="2"/>
      <c r="D22" s="2"/>
      <c r="E22" s="13" t="e">
        <f t="shared" si="5"/>
        <v>#VALUE!</v>
      </c>
      <c r="F22" s="13" t="e">
        <f t="shared" si="6"/>
        <v>#VALUE!</v>
      </c>
      <c r="G22" s="2"/>
      <c r="H22" s="6" t="str">
        <f t="shared" si="7"/>
        <v>erreur</v>
      </c>
      <c r="I22" s="13" t="e">
        <f t="shared" si="8"/>
        <v>#VALUE!</v>
      </c>
      <c r="J22" s="13" t="e">
        <f t="shared" si="9"/>
        <v>#VALUE!</v>
      </c>
    </row>
    <row r="23" spans="2:10">
      <c r="B23" s="1">
        <v>15</v>
      </c>
      <c r="C23" s="2"/>
      <c r="D23" s="2"/>
      <c r="E23" s="13" t="e">
        <f t="shared" si="5"/>
        <v>#VALUE!</v>
      </c>
      <c r="F23" s="13" t="e">
        <f t="shared" si="6"/>
        <v>#VALUE!</v>
      </c>
      <c r="G23" s="2"/>
      <c r="H23" s="6" t="str">
        <f t="shared" si="7"/>
        <v>erreur</v>
      </c>
      <c r="I23" s="13" t="e">
        <f t="shared" si="8"/>
        <v>#VALUE!</v>
      </c>
      <c r="J23" s="13" t="e">
        <f t="shared" si="9"/>
        <v>#VALUE!</v>
      </c>
    </row>
    <row r="24" spans="2:10">
      <c r="G24">
        <f>SUM(G9:G15)</f>
        <v>1.212</v>
      </c>
    </row>
    <row r="25" spans="2:10">
      <c r="B25" s="11" t="s">
        <v>17</v>
      </c>
    </row>
    <row r="28" spans="2:10">
      <c r="C28" s="18" t="s">
        <v>21</v>
      </c>
    </row>
  </sheetData>
  <phoneticPr fontId="4" type="noConversion"/>
  <dataValidations disablePrompts="1" count="1">
    <dataValidation type="list" allowBlank="1" showInputMessage="1" showErrorMessage="1" sqref="C9:C23" xr:uid="{F97E4C16-0ED7-4C33-B8DF-8597880C3346}">
      <formula1>cable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3B5B5-AF15-4FE6-A535-84F04AD43FDB}">
  <dimension ref="B3:P19"/>
  <sheetViews>
    <sheetView workbookViewId="0">
      <selection activeCell="M5" sqref="M5:P7"/>
    </sheetView>
  </sheetViews>
  <sheetFormatPr baseColWidth="10" defaultRowHeight="14.4"/>
  <cols>
    <col min="3" max="3" width="29.3671875" customWidth="1"/>
    <col min="4" max="4" width="22.3125" bestFit="1" customWidth="1"/>
    <col min="5" max="5" width="22.68359375" bestFit="1" customWidth="1"/>
    <col min="6" max="6" width="13.05078125" customWidth="1"/>
    <col min="7" max="7" width="21.62890625" bestFit="1" customWidth="1"/>
    <col min="8" max="8" width="14.41796875" bestFit="1" customWidth="1"/>
    <col min="9" max="9" width="11.15625" bestFit="1" customWidth="1"/>
    <col min="10" max="10" width="21.68359375" bestFit="1" customWidth="1"/>
    <col min="14" max="14" width="28.734375" customWidth="1"/>
    <col min="15" max="15" width="14.41796875" bestFit="1" customWidth="1"/>
    <col min="16" max="16" width="15.68359375" customWidth="1"/>
  </cols>
  <sheetData>
    <row r="3" spans="2:16" ht="15.6">
      <c r="M3" s="9" t="s">
        <v>15</v>
      </c>
    </row>
    <row r="4" spans="2:16" ht="18.3">
      <c r="B4" s="10" t="s">
        <v>7</v>
      </c>
      <c r="M4" s="8" t="s">
        <v>0</v>
      </c>
      <c r="N4" s="8" t="s">
        <v>1</v>
      </c>
      <c r="O4" s="8" t="s">
        <v>6</v>
      </c>
      <c r="P4" s="8" t="s">
        <v>2</v>
      </c>
    </row>
    <row r="5" spans="2:16">
      <c r="M5" s="19">
        <v>1</v>
      </c>
      <c r="N5" s="6" t="s">
        <v>3</v>
      </c>
      <c r="O5" s="6">
        <v>0.87</v>
      </c>
      <c r="P5" s="6">
        <v>213</v>
      </c>
    </row>
    <row r="6" spans="2:16">
      <c r="C6" s="3" t="s">
        <v>10</v>
      </c>
      <c r="D6" s="6">
        <v>0.9</v>
      </c>
      <c r="M6" s="19">
        <v>2</v>
      </c>
      <c r="N6" s="6" t="s">
        <v>4</v>
      </c>
      <c r="O6" s="6">
        <v>1.65</v>
      </c>
      <c r="P6" s="6">
        <v>138</v>
      </c>
    </row>
    <row r="7" spans="2:16">
      <c r="M7" s="19">
        <v>3</v>
      </c>
      <c r="N7" s="6" t="s">
        <v>5</v>
      </c>
      <c r="O7" s="6">
        <v>3.44</v>
      </c>
      <c r="P7" s="6">
        <v>83</v>
      </c>
    </row>
    <row r="8" spans="2:16" ht="14.7">
      <c r="B8" s="4" t="s">
        <v>0</v>
      </c>
      <c r="C8" s="4" t="s">
        <v>8</v>
      </c>
      <c r="D8" s="7" t="s">
        <v>9</v>
      </c>
      <c r="E8" s="4" t="s">
        <v>16</v>
      </c>
      <c r="F8" s="4" t="s">
        <v>11</v>
      </c>
      <c r="G8" s="4" t="s">
        <v>12</v>
      </c>
      <c r="H8" s="4" t="s">
        <v>6</v>
      </c>
      <c r="I8" s="5" t="s">
        <v>14</v>
      </c>
      <c r="J8" s="4" t="s">
        <v>13</v>
      </c>
    </row>
    <row r="9" spans="2:16">
      <c r="B9" s="1">
        <v>1</v>
      </c>
      <c r="C9" s="2" t="s">
        <v>3</v>
      </c>
      <c r="D9" s="2">
        <v>20</v>
      </c>
      <c r="E9" s="14">
        <v>410</v>
      </c>
      <c r="F9" s="13">
        <f>+D9*1000/(E9*SQRT(3)*$D$6)</f>
        <v>31.292697517052886</v>
      </c>
      <c r="G9" s="2">
        <v>0.2</v>
      </c>
      <c r="H9" s="6">
        <f>IF(C9=$N$5,$O$5,IF(C9=$N$6,$O$6,IF(C9=$N$7,$O$7,"erreur")))</f>
        <v>0.87</v>
      </c>
      <c r="I9" s="13">
        <f>F9*G9*H9</f>
        <v>5.4449293679672026</v>
      </c>
      <c r="J9" s="13">
        <f>E9-I9</f>
        <v>404.55507063203282</v>
      </c>
    </row>
    <row r="10" spans="2:16">
      <c r="B10" s="1">
        <v>2</v>
      </c>
      <c r="C10" s="2" t="s">
        <v>3</v>
      </c>
      <c r="D10" s="2">
        <v>15</v>
      </c>
      <c r="E10" s="13">
        <f>J9</f>
        <v>404.55507063203282</v>
      </c>
      <c r="F10" s="13">
        <f>+D10*1000/(E10*SQRT(3)*$D$6)</f>
        <v>23.785400764995007</v>
      </c>
      <c r="G10" s="2">
        <v>0.2</v>
      </c>
      <c r="H10" s="6">
        <f t="shared" ref="H10:H15" si="0">IF(C10=$N$5,$O$5,IF(C10=$N$6,$O$6,IF(C10=$N$7,$O$7,"erreur")))</f>
        <v>0.87</v>
      </c>
      <c r="I10" s="13">
        <f t="shared" ref="I10:I15" si="1">F10*G10*H10</f>
        <v>4.1386597331091313</v>
      </c>
      <c r="J10" s="13">
        <f t="shared" ref="J10:J15" si="2">E10-I10</f>
        <v>400.41641089892369</v>
      </c>
    </row>
    <row r="11" spans="2:16">
      <c r="B11" s="1">
        <v>3</v>
      </c>
      <c r="C11" s="2" t="s">
        <v>3</v>
      </c>
      <c r="D11" s="2">
        <v>10</v>
      </c>
      <c r="E11" s="13">
        <f t="shared" ref="E11:E15" si="3">J10</f>
        <v>400.41641089892369</v>
      </c>
      <c r="F11" s="13">
        <f t="shared" ref="F11:F15" si="4">+D11*1000/(E11*SQRT(3)*$D$6)</f>
        <v>16.020829357603848</v>
      </c>
      <c r="G11" s="2">
        <v>0.215</v>
      </c>
      <c r="H11" s="6">
        <f t="shared" si="0"/>
        <v>0.87</v>
      </c>
      <c r="I11" s="13">
        <f t="shared" si="1"/>
        <v>2.9966961313398</v>
      </c>
      <c r="J11" s="13">
        <f t="shared" si="2"/>
        <v>397.41971476758391</v>
      </c>
    </row>
    <row r="12" spans="2:16">
      <c r="B12" s="1">
        <v>4</v>
      </c>
      <c r="C12" s="2" t="s">
        <v>4</v>
      </c>
      <c r="D12" s="2">
        <v>7</v>
      </c>
      <c r="E12" s="13">
        <f t="shared" si="3"/>
        <v>397.41971476758391</v>
      </c>
      <c r="F12" s="13">
        <f t="shared" si="4"/>
        <v>11.2991427622638</v>
      </c>
      <c r="G12" s="2">
        <v>0.51100000000000001</v>
      </c>
      <c r="H12" s="6">
        <f t="shared" si="0"/>
        <v>1.65</v>
      </c>
      <c r="I12" s="13">
        <f t="shared" si="1"/>
        <v>9.5268722200027227</v>
      </c>
      <c r="J12" s="13">
        <f t="shared" si="2"/>
        <v>387.89284254758121</v>
      </c>
    </row>
    <row r="13" spans="2:16">
      <c r="B13" s="1">
        <v>5</v>
      </c>
      <c r="C13" s="2" t="s">
        <v>4</v>
      </c>
      <c r="D13" s="2">
        <v>7</v>
      </c>
      <c r="E13" s="13">
        <f t="shared" si="3"/>
        <v>387.89284254758121</v>
      </c>
      <c r="F13" s="13">
        <f t="shared" si="4"/>
        <v>11.576656233728411</v>
      </c>
      <c r="G13" s="2">
        <v>0.5</v>
      </c>
      <c r="H13" s="6">
        <f t="shared" si="0"/>
        <v>1.65</v>
      </c>
      <c r="I13" s="13">
        <f t="shared" si="1"/>
        <v>9.5507413928259375</v>
      </c>
      <c r="J13" s="13">
        <f t="shared" si="2"/>
        <v>378.34210115475526</v>
      </c>
    </row>
    <row r="14" spans="2:16">
      <c r="B14" s="1">
        <v>6</v>
      </c>
      <c r="C14" s="2" t="s">
        <v>5</v>
      </c>
      <c r="D14" s="2">
        <v>7</v>
      </c>
      <c r="E14" s="13">
        <f t="shared" si="3"/>
        <v>378.34210115475526</v>
      </c>
      <c r="F14" s="13">
        <f t="shared" si="4"/>
        <v>11.868893469670498</v>
      </c>
      <c r="G14" s="2">
        <v>0.02</v>
      </c>
      <c r="H14" s="6">
        <f t="shared" si="0"/>
        <v>3.44</v>
      </c>
      <c r="I14" s="13">
        <f t="shared" si="1"/>
        <v>0.81657987071333027</v>
      </c>
      <c r="J14" s="15">
        <f t="shared" si="2"/>
        <v>377.52552128404193</v>
      </c>
    </row>
    <row r="15" spans="2:16">
      <c r="B15" s="1">
        <v>7</v>
      </c>
      <c r="C15" s="2"/>
      <c r="D15" s="2"/>
      <c r="E15" s="13">
        <f t="shared" si="3"/>
        <v>377.52552128404193</v>
      </c>
      <c r="F15" s="13">
        <f t="shared" si="4"/>
        <v>0</v>
      </c>
      <c r="G15" s="2"/>
      <c r="H15" s="6" t="str">
        <f t="shared" si="0"/>
        <v>erreur</v>
      </c>
      <c r="I15" s="13" t="e">
        <f t="shared" si="1"/>
        <v>#VALUE!</v>
      </c>
      <c r="J15" s="13" t="e">
        <f t="shared" si="2"/>
        <v>#VALUE!</v>
      </c>
    </row>
    <row r="16" spans="2:16">
      <c r="G16">
        <f>SUM(G9:G15)</f>
        <v>1.6459999999999999</v>
      </c>
    </row>
    <row r="17" spans="2:3">
      <c r="B17" s="11" t="s">
        <v>17</v>
      </c>
    </row>
    <row r="19" spans="2:3">
      <c r="C19" s="11" t="s">
        <v>18</v>
      </c>
    </row>
  </sheetData>
  <dataValidations count="1">
    <dataValidation type="list" allowBlank="1" showInputMessage="1" showErrorMessage="1" sqref="C9:C15" xr:uid="{3CDDE007-0AA0-4E0D-9E0D-6951BC99F276}">
      <formula1>cable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C877D-E723-4152-BFA1-BCF1CC49D783}">
  <dimension ref="B3:P19"/>
  <sheetViews>
    <sheetView workbookViewId="0">
      <selection activeCell="M5" sqref="M5:P7"/>
    </sheetView>
  </sheetViews>
  <sheetFormatPr baseColWidth="10" defaultRowHeight="14.4"/>
  <cols>
    <col min="3" max="3" width="29.3671875" customWidth="1"/>
    <col min="4" max="4" width="22.3125" bestFit="1" customWidth="1"/>
    <col min="5" max="5" width="22.68359375" bestFit="1" customWidth="1"/>
    <col min="6" max="6" width="13.05078125" customWidth="1"/>
    <col min="7" max="7" width="21.62890625" bestFit="1" customWidth="1"/>
    <col min="8" max="8" width="14.41796875" bestFit="1" customWidth="1"/>
    <col min="9" max="9" width="11.15625" bestFit="1" customWidth="1"/>
    <col min="10" max="10" width="21.68359375" bestFit="1" customWidth="1"/>
    <col min="14" max="14" width="28.734375" customWidth="1"/>
    <col min="15" max="15" width="14.41796875" bestFit="1" customWidth="1"/>
    <col min="16" max="16" width="15.68359375" customWidth="1"/>
  </cols>
  <sheetData>
    <row r="3" spans="2:16" ht="15.6">
      <c r="M3" s="9" t="s">
        <v>15</v>
      </c>
    </row>
    <row r="4" spans="2:16" ht="18.3">
      <c r="B4" s="10" t="s">
        <v>7</v>
      </c>
      <c r="M4" s="8" t="s">
        <v>0</v>
      </c>
      <c r="N4" s="8" t="s">
        <v>1</v>
      </c>
      <c r="O4" s="8" t="s">
        <v>6</v>
      </c>
      <c r="P4" s="8" t="s">
        <v>2</v>
      </c>
    </row>
    <row r="5" spans="2:16">
      <c r="M5" s="19">
        <v>1</v>
      </c>
      <c r="N5" s="6" t="s">
        <v>3</v>
      </c>
      <c r="O5" s="6">
        <v>0.87</v>
      </c>
      <c r="P5" s="6">
        <v>213</v>
      </c>
    </row>
    <row r="6" spans="2:16">
      <c r="C6" s="3" t="s">
        <v>10</v>
      </c>
      <c r="D6" s="6">
        <v>0.9</v>
      </c>
      <c r="M6" s="19">
        <v>2</v>
      </c>
      <c r="N6" s="6" t="s">
        <v>4</v>
      </c>
      <c r="O6" s="6">
        <v>1.65</v>
      </c>
      <c r="P6" s="6">
        <v>138</v>
      </c>
    </row>
    <row r="7" spans="2:16">
      <c r="M7" s="19">
        <v>3</v>
      </c>
      <c r="N7" s="6" t="s">
        <v>5</v>
      </c>
      <c r="O7" s="6">
        <v>3.44</v>
      </c>
      <c r="P7" s="6">
        <v>83</v>
      </c>
    </row>
    <row r="8" spans="2:16" ht="14.7">
      <c r="B8" s="4" t="s">
        <v>0</v>
      </c>
      <c r="C8" s="4" t="s">
        <v>8</v>
      </c>
      <c r="D8" s="7" t="s">
        <v>9</v>
      </c>
      <c r="E8" s="4" t="s">
        <v>16</v>
      </c>
      <c r="F8" s="4" t="s">
        <v>11</v>
      </c>
      <c r="G8" s="4" t="s">
        <v>12</v>
      </c>
      <c r="H8" s="4" t="s">
        <v>6</v>
      </c>
      <c r="I8" s="5" t="s">
        <v>14</v>
      </c>
      <c r="J8" s="4" t="s">
        <v>13</v>
      </c>
    </row>
    <row r="9" spans="2:16">
      <c r="B9" s="1">
        <v>1</v>
      </c>
      <c r="C9" s="2" t="s">
        <v>3</v>
      </c>
      <c r="D9" s="2">
        <v>30</v>
      </c>
      <c r="E9" s="12">
        <v>410</v>
      </c>
      <c r="F9" s="13">
        <f>+D9*1000/(E9*SQRT(3)*$D$6)</f>
        <v>46.939046275579329</v>
      </c>
      <c r="G9" s="2">
        <v>0.15</v>
      </c>
      <c r="H9" s="6">
        <f>IF(C9=$N$5,$O$5,IF(C9=$N$6,$O$6,IF(C9=$N$7,$O$7,"erreur")))</f>
        <v>0.87</v>
      </c>
      <c r="I9" s="13">
        <f>F9*G9*H9</f>
        <v>6.1255455389631024</v>
      </c>
      <c r="J9" s="13">
        <f>E9-I9</f>
        <v>403.87445446103692</v>
      </c>
    </row>
    <row r="10" spans="2:16">
      <c r="B10" s="1">
        <v>2</v>
      </c>
      <c r="C10" s="2" t="s">
        <v>4</v>
      </c>
      <c r="D10" s="2">
        <v>20</v>
      </c>
      <c r="E10" s="13">
        <f>J9</f>
        <v>403.87445446103692</v>
      </c>
      <c r="F10" s="13">
        <f>+D10*1000/(E10*SQRT(3)*$D$6)</f>
        <v>31.767312441469198</v>
      </c>
      <c r="G10" s="2">
        <v>0.3</v>
      </c>
      <c r="H10" s="6">
        <f t="shared" ref="H10:H15" si="0">IF(C10=$N$5,$O$5,IF(C10=$N$6,$O$6,IF(C10=$N$7,$O$7,"erreur")))</f>
        <v>1.65</v>
      </c>
      <c r="I10" s="13">
        <f t="shared" ref="I10:I15" si="1">F10*G10*H10</f>
        <v>15.724819658527252</v>
      </c>
      <c r="J10" s="13">
        <f t="shared" ref="J10:J15" si="2">E10-I10</f>
        <v>388.14963480250969</v>
      </c>
    </row>
    <row r="11" spans="2:16">
      <c r="B11" s="1">
        <v>3</v>
      </c>
      <c r="C11" s="2" t="s">
        <v>4</v>
      </c>
      <c r="D11" s="2">
        <v>10</v>
      </c>
      <c r="E11" s="13">
        <f t="shared" ref="E11:E15" si="3">J10</f>
        <v>388.14963480250969</v>
      </c>
      <c r="F11" s="13">
        <f t="shared" ref="F11:F15" si="4">+D11*1000/(E11*SQRT(3)*$D$6)</f>
        <v>16.527139061356561</v>
      </c>
      <c r="G11" s="2">
        <v>0.28299999999999997</v>
      </c>
      <c r="H11" s="6">
        <f t="shared" si="0"/>
        <v>1.65</v>
      </c>
      <c r="I11" s="13">
        <f t="shared" si="1"/>
        <v>7.7173475847004447</v>
      </c>
      <c r="J11" s="13">
        <f t="shared" si="2"/>
        <v>380.43228721780923</v>
      </c>
    </row>
    <row r="12" spans="2:16">
      <c r="B12" s="1">
        <v>4</v>
      </c>
      <c r="C12" s="2" t="s">
        <v>5</v>
      </c>
      <c r="D12" s="2">
        <v>7</v>
      </c>
      <c r="E12" s="13">
        <f t="shared" si="3"/>
        <v>380.43228721780923</v>
      </c>
      <c r="F12" s="13">
        <f t="shared" si="4"/>
        <v>11.803682927485431</v>
      </c>
      <c r="G12" s="2">
        <v>0.02</v>
      </c>
      <c r="H12" s="6">
        <f t="shared" si="0"/>
        <v>3.44</v>
      </c>
      <c r="I12" s="13">
        <f t="shared" si="1"/>
        <v>0.81209338541099763</v>
      </c>
      <c r="J12" s="16">
        <f t="shared" si="2"/>
        <v>379.62019383239823</v>
      </c>
    </row>
    <row r="13" spans="2:16">
      <c r="B13" s="1">
        <v>5</v>
      </c>
      <c r="C13" s="2"/>
      <c r="D13" s="2"/>
      <c r="E13" s="13">
        <f t="shared" si="3"/>
        <v>379.62019383239823</v>
      </c>
      <c r="F13" s="13">
        <f t="shared" si="4"/>
        <v>0</v>
      </c>
      <c r="G13" s="2"/>
      <c r="H13" s="6" t="str">
        <f t="shared" si="0"/>
        <v>erreur</v>
      </c>
      <c r="I13" s="13" t="e">
        <f t="shared" si="1"/>
        <v>#VALUE!</v>
      </c>
      <c r="J13" s="13" t="e">
        <f t="shared" si="2"/>
        <v>#VALUE!</v>
      </c>
    </row>
    <row r="14" spans="2:16">
      <c r="B14" s="1">
        <v>6</v>
      </c>
      <c r="C14" s="2"/>
      <c r="D14" s="2"/>
      <c r="E14" s="13" t="e">
        <f t="shared" si="3"/>
        <v>#VALUE!</v>
      </c>
      <c r="F14" s="13" t="e">
        <f t="shared" si="4"/>
        <v>#VALUE!</v>
      </c>
      <c r="G14" s="2"/>
      <c r="H14" s="6" t="str">
        <f t="shared" si="0"/>
        <v>erreur</v>
      </c>
      <c r="I14" s="13" t="e">
        <f t="shared" si="1"/>
        <v>#VALUE!</v>
      </c>
      <c r="J14" s="13" t="e">
        <f t="shared" si="2"/>
        <v>#VALUE!</v>
      </c>
    </row>
    <row r="15" spans="2:16">
      <c r="B15" s="1">
        <v>7</v>
      </c>
      <c r="C15" s="2"/>
      <c r="D15" s="2"/>
      <c r="E15" s="13" t="e">
        <f t="shared" si="3"/>
        <v>#VALUE!</v>
      </c>
      <c r="F15" s="13" t="e">
        <f t="shared" si="4"/>
        <v>#VALUE!</v>
      </c>
      <c r="G15" s="2"/>
      <c r="H15" s="6" t="str">
        <f t="shared" si="0"/>
        <v>erreur</v>
      </c>
      <c r="I15" s="13" t="e">
        <f t="shared" si="1"/>
        <v>#VALUE!</v>
      </c>
      <c r="J15" s="13" t="e">
        <f t="shared" si="2"/>
        <v>#VALUE!</v>
      </c>
    </row>
    <row r="16" spans="2:16">
      <c r="G16">
        <f>SUM(G9:G15)</f>
        <v>0.75299999999999989</v>
      </c>
    </row>
    <row r="17" spans="2:3">
      <c r="B17" s="11" t="s">
        <v>17</v>
      </c>
    </row>
    <row r="19" spans="2:3">
      <c r="C19" s="11" t="s">
        <v>19</v>
      </c>
    </row>
  </sheetData>
  <dataValidations count="1">
    <dataValidation type="list" allowBlank="1" showInputMessage="1" showErrorMessage="1" sqref="C9:C15" xr:uid="{BD937633-C04F-4039-A2BD-5E19EB716F65}">
      <formula1>cable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CE8B3-1A40-4919-B8B6-6A082EF7394D}">
  <dimension ref="B3:P20"/>
  <sheetViews>
    <sheetView workbookViewId="0">
      <selection activeCell="M5" sqref="M5:P7"/>
    </sheetView>
  </sheetViews>
  <sheetFormatPr baseColWidth="10" defaultRowHeight="14.4"/>
  <cols>
    <col min="3" max="3" width="29.3671875" customWidth="1"/>
    <col min="4" max="4" width="22.3125" bestFit="1" customWidth="1"/>
    <col min="5" max="5" width="22.68359375" bestFit="1" customWidth="1"/>
    <col min="6" max="6" width="13.05078125" customWidth="1"/>
    <col min="7" max="7" width="21.62890625" bestFit="1" customWidth="1"/>
    <col min="8" max="8" width="14.41796875" bestFit="1" customWidth="1"/>
    <col min="9" max="9" width="11.15625" bestFit="1" customWidth="1"/>
    <col min="10" max="10" width="21.68359375" bestFit="1" customWidth="1"/>
    <col min="14" max="14" width="28.734375" customWidth="1"/>
    <col min="15" max="15" width="14.41796875" bestFit="1" customWidth="1"/>
    <col min="16" max="16" width="15.68359375" customWidth="1"/>
  </cols>
  <sheetData>
    <row r="3" spans="2:16" ht="15.6">
      <c r="M3" s="9" t="s">
        <v>15</v>
      </c>
    </row>
    <row r="4" spans="2:16" ht="18.3">
      <c r="B4" s="10" t="s">
        <v>7</v>
      </c>
      <c r="M4" s="8" t="s">
        <v>0</v>
      </c>
      <c r="N4" s="8" t="s">
        <v>1</v>
      </c>
      <c r="O4" s="8" t="s">
        <v>6</v>
      </c>
      <c r="P4" s="8" t="s">
        <v>2</v>
      </c>
    </row>
    <row r="5" spans="2:16">
      <c r="M5" s="19">
        <v>1</v>
      </c>
      <c r="N5" s="6" t="s">
        <v>3</v>
      </c>
      <c r="O5" s="6">
        <v>0.87</v>
      </c>
      <c r="P5" s="6">
        <v>213</v>
      </c>
    </row>
    <row r="6" spans="2:16">
      <c r="C6" s="3" t="s">
        <v>10</v>
      </c>
      <c r="D6" s="6">
        <v>0.9</v>
      </c>
      <c r="M6" s="19">
        <v>2</v>
      </c>
      <c r="N6" s="6" t="s">
        <v>4</v>
      </c>
      <c r="O6" s="6">
        <v>1.65</v>
      </c>
      <c r="P6" s="6">
        <v>138</v>
      </c>
    </row>
    <row r="7" spans="2:16">
      <c r="M7" s="19">
        <v>3</v>
      </c>
      <c r="N7" s="6" t="s">
        <v>5</v>
      </c>
      <c r="O7" s="6">
        <v>3.44</v>
      </c>
      <c r="P7" s="6">
        <v>83</v>
      </c>
    </row>
    <row r="8" spans="2:16" ht="14.7">
      <c r="B8" s="4" t="s">
        <v>0</v>
      </c>
      <c r="C8" s="4" t="s">
        <v>8</v>
      </c>
      <c r="D8" s="7" t="s">
        <v>9</v>
      </c>
      <c r="E8" s="4" t="s">
        <v>16</v>
      </c>
      <c r="F8" s="4" t="s">
        <v>11</v>
      </c>
      <c r="G8" s="4" t="s">
        <v>12</v>
      </c>
      <c r="H8" s="4" t="s">
        <v>6</v>
      </c>
      <c r="I8" s="5" t="s">
        <v>14</v>
      </c>
      <c r="J8" s="4" t="s">
        <v>13</v>
      </c>
    </row>
    <row r="9" spans="2:16">
      <c r="B9" s="1">
        <v>1</v>
      </c>
      <c r="C9" s="2" t="s">
        <v>3</v>
      </c>
      <c r="D9" s="2">
        <v>30</v>
      </c>
      <c r="E9" s="12">
        <v>410</v>
      </c>
      <c r="F9" s="13">
        <f>+D9*1000/(E9*SQRT(3)*$D$6)</f>
        <v>46.939046275579329</v>
      </c>
      <c r="G9" s="2">
        <v>0.2</v>
      </c>
      <c r="H9" s="6">
        <f>IF(C9=$N$5,$O$5,IF(C9=$N$6,$O$6,IF(C9=$N$7,$O$7,"erreur")))</f>
        <v>0.87</v>
      </c>
      <c r="I9" s="13">
        <f>F9*G9*H9</f>
        <v>8.1673940519508044</v>
      </c>
      <c r="J9" s="13">
        <f>E9-I9</f>
        <v>401.83260594804921</v>
      </c>
    </row>
    <row r="10" spans="2:16">
      <c r="B10" s="1">
        <v>2</v>
      </c>
      <c r="C10" s="2" t="s">
        <v>3</v>
      </c>
      <c r="D10" s="2">
        <v>20</v>
      </c>
      <c r="E10" s="13">
        <f>J9</f>
        <v>401.83260594804921</v>
      </c>
      <c r="F10" s="13">
        <f>+D10*1000/(E10*SQRT(3)*$D$6)</f>
        <v>31.928732990001333</v>
      </c>
      <c r="G10" s="2">
        <v>0.20899999999999999</v>
      </c>
      <c r="H10" s="6">
        <f t="shared" ref="H10:H15" si="0">IF(C10=$N$5,$O$5,IF(C10=$N$6,$O$6,IF(C10=$N$7,$O$7,"erreur")))</f>
        <v>0.87</v>
      </c>
      <c r="I10" s="13">
        <f t="shared" ref="I10:I15" si="1">F10*G10*H10</f>
        <v>5.8056015195719421</v>
      </c>
      <c r="J10" s="13">
        <f t="shared" ref="J10:J15" si="2">E10-I10</f>
        <v>396.02700442847726</v>
      </c>
    </row>
    <row r="11" spans="2:16">
      <c r="B11" s="1">
        <v>3</v>
      </c>
      <c r="C11" s="2" t="s">
        <v>4</v>
      </c>
      <c r="D11" s="2">
        <v>10</v>
      </c>
      <c r="E11" s="13">
        <f t="shared" ref="E11:E15" si="3">J10</f>
        <v>396.02700442847726</v>
      </c>
      <c r="F11" s="13">
        <f t="shared" ref="F11:F15" si="4">+D11*1000/(E11*SQRT(3)*$D$6)</f>
        <v>16.19839788514825</v>
      </c>
      <c r="G11" s="2">
        <v>0.3</v>
      </c>
      <c r="H11" s="6">
        <f t="shared" si="0"/>
        <v>1.65</v>
      </c>
      <c r="I11" s="13">
        <f t="shared" si="1"/>
        <v>8.0182069531483826</v>
      </c>
      <c r="J11" s="13">
        <f t="shared" si="2"/>
        <v>388.00879747532889</v>
      </c>
    </row>
    <row r="12" spans="2:16">
      <c r="B12" s="1">
        <v>4</v>
      </c>
      <c r="C12" s="2" t="s">
        <v>4</v>
      </c>
      <c r="D12" s="2">
        <v>7</v>
      </c>
      <c r="E12" s="13">
        <f t="shared" si="3"/>
        <v>388.00879747532889</v>
      </c>
      <c r="F12" s="13">
        <f t="shared" si="4"/>
        <v>11.57319659480817</v>
      </c>
      <c r="G12" s="2">
        <v>0.33100000000000002</v>
      </c>
      <c r="H12" s="6">
        <f t="shared" si="0"/>
        <v>1.65</v>
      </c>
      <c r="I12" s="13">
        <f t="shared" si="1"/>
        <v>6.3207013202544822</v>
      </c>
      <c r="J12" s="13">
        <f t="shared" si="2"/>
        <v>381.68809615507439</v>
      </c>
    </row>
    <row r="13" spans="2:16">
      <c r="B13" s="1">
        <v>5</v>
      </c>
      <c r="C13" s="2" t="s">
        <v>5</v>
      </c>
      <c r="D13" s="2">
        <v>7</v>
      </c>
      <c r="E13" s="13">
        <f t="shared" si="3"/>
        <v>381.68809615507439</v>
      </c>
      <c r="F13" s="13">
        <f t="shared" si="4"/>
        <v>11.764847106661307</v>
      </c>
      <c r="G13" s="2">
        <v>0.02</v>
      </c>
      <c r="H13" s="6">
        <f t="shared" si="0"/>
        <v>3.44</v>
      </c>
      <c r="I13" s="13">
        <f t="shared" si="1"/>
        <v>0.80942148093829791</v>
      </c>
      <c r="J13" s="13">
        <f t="shared" si="2"/>
        <v>380.87867467413611</v>
      </c>
    </row>
    <row r="14" spans="2:16">
      <c r="B14" s="1">
        <v>6</v>
      </c>
      <c r="C14" s="2"/>
      <c r="D14" s="2"/>
      <c r="E14" s="13">
        <f t="shared" si="3"/>
        <v>380.87867467413611</v>
      </c>
      <c r="F14" s="13">
        <f t="shared" si="4"/>
        <v>0</v>
      </c>
      <c r="G14" s="2"/>
      <c r="H14" s="6" t="str">
        <f t="shared" si="0"/>
        <v>erreur</v>
      </c>
      <c r="I14" s="13" t="e">
        <f t="shared" si="1"/>
        <v>#VALUE!</v>
      </c>
      <c r="J14" s="13" t="e">
        <f t="shared" si="2"/>
        <v>#VALUE!</v>
      </c>
    </row>
    <row r="15" spans="2:16">
      <c r="B15" s="1">
        <v>7</v>
      </c>
      <c r="C15" s="2"/>
      <c r="D15" s="2"/>
      <c r="E15" s="13" t="e">
        <f t="shared" si="3"/>
        <v>#VALUE!</v>
      </c>
      <c r="F15" s="13" t="e">
        <f t="shared" si="4"/>
        <v>#VALUE!</v>
      </c>
      <c r="G15" s="2"/>
      <c r="H15" s="6" t="str">
        <f t="shared" si="0"/>
        <v>erreur</v>
      </c>
      <c r="I15" s="13" t="e">
        <f t="shared" si="1"/>
        <v>#VALUE!</v>
      </c>
      <c r="J15" s="13" t="e">
        <f t="shared" si="2"/>
        <v>#VALUE!</v>
      </c>
    </row>
    <row r="16" spans="2:16">
      <c r="G16" s="17">
        <f>SUM(G9:G15)</f>
        <v>1.06</v>
      </c>
    </row>
    <row r="17" spans="2:3">
      <c r="B17" s="11" t="s">
        <v>17</v>
      </c>
    </row>
    <row r="19" spans="2:3">
      <c r="C19" s="11" t="s">
        <v>19</v>
      </c>
    </row>
    <row r="20" spans="2:3">
      <c r="C20" s="11" t="s">
        <v>20</v>
      </c>
    </row>
  </sheetData>
  <dataValidations count="1">
    <dataValidation type="list" allowBlank="1" showInputMessage="1" showErrorMessage="1" sqref="C9:C15" xr:uid="{8727C088-2D79-4D05-AFE9-928786744ED0}">
      <formula1>cable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8467F-BFA3-4D9C-B79E-CBDCEF2BD3E2}">
  <dimension ref="B3:P19"/>
  <sheetViews>
    <sheetView workbookViewId="0">
      <selection activeCell="M5" sqref="M5:P7"/>
    </sheetView>
  </sheetViews>
  <sheetFormatPr baseColWidth="10" defaultRowHeight="14.4"/>
  <cols>
    <col min="3" max="3" width="29.3671875" customWidth="1"/>
    <col min="4" max="4" width="22.3125" bestFit="1" customWidth="1"/>
    <col min="5" max="5" width="22.68359375" bestFit="1" customWidth="1"/>
    <col min="6" max="6" width="13.05078125" customWidth="1"/>
    <col min="7" max="7" width="21.62890625" bestFit="1" customWidth="1"/>
    <col min="8" max="8" width="14.41796875" bestFit="1" customWidth="1"/>
    <col min="9" max="9" width="11.15625" bestFit="1" customWidth="1"/>
    <col min="10" max="10" width="21.68359375" bestFit="1" customWidth="1"/>
    <col min="14" max="14" width="28.734375" customWidth="1"/>
    <col min="15" max="15" width="14.41796875" bestFit="1" customWidth="1"/>
    <col min="16" max="16" width="15.68359375" customWidth="1"/>
  </cols>
  <sheetData>
    <row r="3" spans="2:16" ht="15.6">
      <c r="M3" s="9" t="s">
        <v>15</v>
      </c>
    </row>
    <row r="4" spans="2:16" ht="18.3">
      <c r="B4" s="10" t="s">
        <v>7</v>
      </c>
      <c r="M4" s="8" t="s">
        <v>0</v>
      </c>
      <c r="N4" s="8" t="s">
        <v>1</v>
      </c>
      <c r="O4" s="8" t="s">
        <v>6</v>
      </c>
      <c r="P4" s="8" t="s">
        <v>2</v>
      </c>
    </row>
    <row r="5" spans="2:16">
      <c r="M5" s="19">
        <v>1</v>
      </c>
      <c r="N5" s="6" t="s">
        <v>3</v>
      </c>
      <c r="O5" s="6">
        <v>0.87</v>
      </c>
      <c r="P5" s="6">
        <v>213</v>
      </c>
    </row>
    <row r="6" spans="2:16">
      <c r="C6" s="3" t="s">
        <v>10</v>
      </c>
      <c r="D6" s="6">
        <v>0.9</v>
      </c>
      <c r="M6" s="19">
        <v>2</v>
      </c>
      <c r="N6" s="6" t="s">
        <v>4</v>
      </c>
      <c r="O6" s="6">
        <v>1.65</v>
      </c>
      <c r="P6" s="6">
        <v>138</v>
      </c>
    </row>
    <row r="7" spans="2:16">
      <c r="M7" s="19">
        <v>3</v>
      </c>
      <c r="N7" s="6" t="s">
        <v>5</v>
      </c>
      <c r="O7" s="6">
        <v>3.44</v>
      </c>
      <c r="P7" s="6">
        <v>83</v>
      </c>
    </row>
    <row r="8" spans="2:16" ht="14.7">
      <c r="B8" s="4" t="s">
        <v>0</v>
      </c>
      <c r="C8" s="4" t="s">
        <v>8</v>
      </c>
      <c r="D8" s="7" t="s">
        <v>9</v>
      </c>
      <c r="E8" s="4" t="s">
        <v>16</v>
      </c>
      <c r="F8" s="4" t="s">
        <v>11</v>
      </c>
      <c r="G8" s="4" t="s">
        <v>12</v>
      </c>
      <c r="H8" s="4" t="s">
        <v>6</v>
      </c>
      <c r="I8" s="5" t="s">
        <v>14</v>
      </c>
      <c r="J8" s="4" t="s">
        <v>13</v>
      </c>
    </row>
    <row r="9" spans="2:16">
      <c r="B9" s="1">
        <v>1</v>
      </c>
      <c r="C9" s="2" t="s">
        <v>3</v>
      </c>
      <c r="D9" s="2">
        <v>30</v>
      </c>
      <c r="E9" s="12">
        <v>410</v>
      </c>
      <c r="F9" s="13">
        <f>+D9*1000/(E9*SQRT(3)*$D$6)</f>
        <v>46.939046275579329</v>
      </c>
      <c r="G9" s="2">
        <v>0.2</v>
      </c>
      <c r="H9" s="6">
        <f>IF(C9=$N$5,$O$5,IF(C9=$N$6,$O$6,IF(C9=$N$7,$O$7,"erreur")))</f>
        <v>0.87</v>
      </c>
      <c r="I9" s="13">
        <f>F9*G9*H9</f>
        <v>8.1673940519508044</v>
      </c>
      <c r="J9" s="13">
        <f>E9-I9</f>
        <v>401.83260594804921</v>
      </c>
    </row>
    <row r="10" spans="2:16">
      <c r="B10" s="1">
        <v>2</v>
      </c>
      <c r="C10" s="2" t="s">
        <v>3</v>
      </c>
      <c r="D10" s="2">
        <v>20</v>
      </c>
      <c r="E10" s="13">
        <f>J9</f>
        <v>401.83260594804921</v>
      </c>
      <c r="F10" s="13">
        <f>+D10*1000/(E10*SQRT(3)*$D$6)</f>
        <v>31.928732990001333</v>
      </c>
      <c r="G10" s="2">
        <v>0.2</v>
      </c>
      <c r="H10" s="6">
        <f t="shared" ref="H10:H15" si="0">IF(C10=$N$5,$O$5,IF(C10=$N$6,$O$6,IF(C10=$N$7,$O$7,"erreur")))</f>
        <v>0.87</v>
      </c>
      <c r="I10" s="13">
        <f t="shared" ref="I10:I15" si="1">F10*G10*H10</f>
        <v>5.5555995402602321</v>
      </c>
      <c r="J10" s="13">
        <f t="shared" ref="J10:J15" si="2">E10-I10</f>
        <v>396.27700640778897</v>
      </c>
    </row>
    <row r="11" spans="2:16">
      <c r="B11" s="1">
        <v>3</v>
      </c>
      <c r="C11" s="2" t="s">
        <v>3</v>
      </c>
      <c r="D11" s="2">
        <v>12</v>
      </c>
      <c r="E11" s="13">
        <f t="shared" ref="E11:E15" si="3">J10</f>
        <v>396.27700640778897</v>
      </c>
      <c r="F11" s="13">
        <f t="shared" ref="F11:F15" si="4">+D11*1000/(E11*SQRT(3)*$D$6)</f>
        <v>19.425814429599725</v>
      </c>
      <c r="G11" s="2">
        <v>0.157</v>
      </c>
      <c r="H11" s="6">
        <f t="shared" si="0"/>
        <v>0.87</v>
      </c>
      <c r="I11" s="13">
        <f t="shared" si="1"/>
        <v>2.6533719929390265</v>
      </c>
      <c r="J11" s="13">
        <f t="shared" si="2"/>
        <v>393.62363441484996</v>
      </c>
    </row>
    <row r="12" spans="2:16">
      <c r="B12" s="1">
        <v>4</v>
      </c>
      <c r="C12" s="2" t="s">
        <v>4</v>
      </c>
      <c r="D12" s="2">
        <v>10</v>
      </c>
      <c r="E12" s="13">
        <f t="shared" si="3"/>
        <v>393.62363441484996</v>
      </c>
      <c r="F12" s="13">
        <f t="shared" si="4"/>
        <v>16.297301356236417</v>
      </c>
      <c r="G12" s="2">
        <v>0.2</v>
      </c>
      <c r="H12" s="6">
        <f t="shared" si="0"/>
        <v>1.65</v>
      </c>
      <c r="I12" s="13">
        <f t="shared" si="1"/>
        <v>5.3781094475580176</v>
      </c>
      <c r="J12" s="13">
        <f t="shared" si="2"/>
        <v>388.24552496729194</v>
      </c>
    </row>
    <row r="13" spans="2:16">
      <c r="B13" s="1">
        <v>5</v>
      </c>
      <c r="C13" s="2" t="s">
        <v>4</v>
      </c>
      <c r="D13" s="2">
        <v>8</v>
      </c>
      <c r="E13" s="13">
        <f t="shared" si="3"/>
        <v>388.24552496729194</v>
      </c>
      <c r="F13" s="13">
        <f t="shared" si="4"/>
        <v>13.218445707079363</v>
      </c>
      <c r="G13" s="2">
        <v>0.2</v>
      </c>
      <c r="H13" s="6">
        <f t="shared" si="0"/>
        <v>1.65</v>
      </c>
      <c r="I13" s="13">
        <f t="shared" si="1"/>
        <v>4.3620870833361902</v>
      </c>
      <c r="J13" s="13">
        <f t="shared" si="2"/>
        <v>383.88343788395576</v>
      </c>
    </row>
    <row r="14" spans="2:16">
      <c r="B14" s="1">
        <v>6</v>
      </c>
      <c r="C14" s="2" t="s">
        <v>4</v>
      </c>
      <c r="D14" s="2">
        <v>7</v>
      </c>
      <c r="E14" s="13">
        <f t="shared" si="3"/>
        <v>383.88343788395576</v>
      </c>
      <c r="F14" s="13">
        <f t="shared" si="4"/>
        <v>11.697566632334173</v>
      </c>
      <c r="G14" s="2">
        <v>0.21299999999999999</v>
      </c>
      <c r="H14" s="6">
        <f t="shared" si="0"/>
        <v>1.65</v>
      </c>
      <c r="I14" s="13">
        <f t="shared" si="1"/>
        <v>4.1111097929338447</v>
      </c>
      <c r="J14" s="13">
        <f t="shared" si="2"/>
        <v>379.7723280910219</v>
      </c>
    </row>
    <row r="15" spans="2:16">
      <c r="B15" s="1">
        <v>7</v>
      </c>
      <c r="C15" s="2" t="s">
        <v>5</v>
      </c>
      <c r="D15" s="2">
        <v>7</v>
      </c>
      <c r="E15" s="13">
        <f t="shared" si="3"/>
        <v>379.7723280910219</v>
      </c>
      <c r="F15" s="13">
        <f t="shared" si="4"/>
        <v>11.824195080956052</v>
      </c>
      <c r="G15" s="2">
        <v>0.02</v>
      </c>
      <c r="H15" s="6">
        <f t="shared" si="0"/>
        <v>3.44</v>
      </c>
      <c r="I15" s="13">
        <f t="shared" si="1"/>
        <v>0.81350462156977643</v>
      </c>
      <c r="J15" s="13">
        <f t="shared" si="2"/>
        <v>378.95882346945211</v>
      </c>
    </row>
    <row r="16" spans="2:16">
      <c r="G16" s="17">
        <f>SUM(G9:G15)</f>
        <v>1.1900000000000002</v>
      </c>
    </row>
    <row r="17" spans="2:3">
      <c r="B17" s="11" t="s">
        <v>17</v>
      </c>
    </row>
    <row r="19" spans="2:3">
      <c r="C19" s="11" t="s">
        <v>19</v>
      </c>
    </row>
  </sheetData>
  <dataValidations count="1">
    <dataValidation type="list" allowBlank="1" showInputMessage="1" showErrorMessage="1" sqref="C9:C15" xr:uid="{14AE30C1-1703-421C-8594-8778F392B552}">
      <formula1>cable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Template</vt:lpstr>
      <vt:lpstr>Exemple Mwingi</vt:lpstr>
      <vt:lpstr>Exemple Vutembo</vt:lpstr>
      <vt:lpstr>Exemple Mihake</vt:lpstr>
      <vt:lpstr>Exemple Graben</vt:lpstr>
      <vt:lpstr>'Exemple Graben'!cable</vt:lpstr>
      <vt:lpstr>'Exemple Mihake'!cable</vt:lpstr>
      <vt:lpstr>'Exemple Mwingi'!cable</vt:lpstr>
      <vt:lpstr>'Exemple Vutembo'!cable</vt:lpstr>
      <vt:lpstr>cable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 Vanhoutte</dc:creator>
  <cp:lastModifiedBy>salutcoco dudu</cp:lastModifiedBy>
  <dcterms:created xsi:type="dcterms:W3CDTF">2022-06-21T12:29:51Z</dcterms:created>
  <dcterms:modified xsi:type="dcterms:W3CDTF">2023-08-23T09:30:02Z</dcterms:modified>
</cp:coreProperties>
</file>